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ella.z\Documents\Advanced Money School\"/>
    </mc:Choice>
  </mc:AlternateContent>
  <xr:revisionPtr revIDLastSave="0" documentId="8_{D38DA10F-ADCE-43E7-A6FF-FE8364A9C9A0}" xr6:coauthVersionLast="45" xr6:coauthVersionMax="45" xr10:uidLastSave="{00000000-0000-0000-0000-000000000000}"/>
  <bookViews>
    <workbookView xWindow="-120" yWindow="-120" windowWidth="20730" windowHeight="11160" xr2:uid="{25B169EF-7946-4343-B3DC-25B409C138C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38" i="1"/>
  <c r="B31" i="1"/>
  <c r="B24" i="1"/>
  <c r="B10" i="1" l="1"/>
  <c r="B40" i="1" l="1"/>
  <c r="E44" i="1" s="1"/>
  <c r="B17" i="1"/>
  <c r="B14" i="1"/>
  <c r="B13" i="1"/>
  <c r="B16" i="1"/>
  <c r="B15" i="1"/>
  <c r="E45" i="1" l="1"/>
  <c r="C44" i="1"/>
  <c r="C45" i="1" s="1"/>
  <c r="G44" i="1"/>
  <c r="G45" i="1" s="1"/>
  <c r="F44" i="1"/>
  <c r="F45" i="1" s="1"/>
  <c r="D44" i="1"/>
  <c r="D45" i="1" s="1"/>
</calcChain>
</file>

<file path=xl/sharedStrings.xml><?xml version="1.0" encoding="utf-8"?>
<sst xmlns="http://schemas.openxmlformats.org/spreadsheetml/2006/main" count="73" uniqueCount="56">
  <si>
    <t>Value</t>
  </si>
  <si>
    <t>Property 1</t>
  </si>
  <si>
    <t>Property 2</t>
  </si>
  <si>
    <t>Property 3</t>
  </si>
  <si>
    <t>Money Under 30 Advanced Money School - Financial Independence Worksheet</t>
  </si>
  <si>
    <t>Income Taxes</t>
  </si>
  <si>
    <t>Annual Financial Needs</t>
  </si>
  <si>
    <t>Minimum Required Living Expenses</t>
  </si>
  <si>
    <t>Notes</t>
  </si>
  <si>
    <t>Additional Living Expenses</t>
  </si>
  <si>
    <t>The minimum amount you could comfortably spend annually that would cover housing, transportation, food, insurance, and medical costs.</t>
  </si>
  <si>
    <t>The amount above your minimum expenses that you would like to be able to spend on discretionary items (e.g. travel, shopping, dining, hobbies)</t>
  </si>
  <si>
    <t>Even if you plan to stop working, you may still owe income tax on dividends and capital gains. A guestimate is fine here.</t>
  </si>
  <si>
    <t>You may still want to set aside money in financial indepdence for one-off purchases (like car replacement).</t>
  </si>
  <si>
    <t>Saving Goal 1</t>
  </si>
  <si>
    <t>Saving Goal 2</t>
  </si>
  <si>
    <t>TOTAL ANNUAL EXPENSES</t>
  </si>
  <si>
    <t>Balance</t>
  </si>
  <si>
    <t>Required Assets</t>
  </si>
  <si>
    <t>Risk Tolerance</t>
  </si>
  <si>
    <t>Very Conservative</t>
  </si>
  <si>
    <t>Conservative</t>
  </si>
  <si>
    <t>Balanced</t>
  </si>
  <si>
    <t>Aggressive</t>
  </si>
  <si>
    <t>Very Aggressive</t>
  </si>
  <si>
    <t>Based on a 2.5% safe withdrawal rate. This is my preferred target for most early retirees under 50.</t>
  </si>
  <si>
    <t>Based on a 2% safe withdrawal rate. Use if you're younger than 40  and/or do not expect to want to work much (or at all) in early retirement.</t>
  </si>
  <si>
    <t>Based on the "traditional" 4% safe withdrawal rate. OK for older retirees or anyone who expects to still earn a good amount from work.</t>
  </si>
  <si>
    <t>Based on on a 4.5% safe withdarwl rate. Not recommended.</t>
  </si>
  <si>
    <t>Taxable Investment Accounts</t>
  </si>
  <si>
    <t>Retirement Investment Accounts</t>
  </si>
  <si>
    <t>Paper Assets</t>
  </si>
  <si>
    <t>Cash Savings Accounts and CDs</t>
  </si>
  <si>
    <t>TOTAL PAPER ASSETS</t>
  </si>
  <si>
    <t>Investment Real Estate</t>
  </si>
  <si>
    <t>Annual Net Cash Flow</t>
  </si>
  <si>
    <t>TOTAL ANNUAL NET CASH FLOW</t>
  </si>
  <si>
    <t>Business Earnings</t>
  </si>
  <si>
    <t>Business 1</t>
  </si>
  <si>
    <t>Business 2</t>
  </si>
  <si>
    <t>Business 3</t>
  </si>
  <si>
    <t>TOTAL BUSINESS NET CASH FLOW</t>
  </si>
  <si>
    <t>Income 2%</t>
  </si>
  <si>
    <t>Income 2.5%</t>
  </si>
  <si>
    <t>Income 3%</t>
  </si>
  <si>
    <t>Income 4%</t>
  </si>
  <si>
    <t>Income 4.5%</t>
  </si>
  <si>
    <t>INVESTMENT INCOME REQUIRED FOR FI</t>
  </si>
  <si>
    <t>N/A</t>
  </si>
  <si>
    <t>Assuming a low relative rate of return on cash, it is not coutned toward income.</t>
  </si>
  <si>
    <t>Assuming early retirement, retirement  account income is not counted.</t>
  </si>
  <si>
    <t>Progress To Financial Independence</t>
  </si>
  <si>
    <t>Additional Savings Required</t>
  </si>
  <si>
    <t>Current Annual Savings Amount</t>
  </si>
  <si>
    <t>Years To Financial Independence</t>
  </si>
  <si>
    <t>Based on a 3% safe withdrawal rate. A good target for most early retirees younger than the "traditional age" of 65.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</si>
</sst>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_(* #,##0.0_);_(* \(#,##0.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  <font>
      <i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6" fontId="4" fillId="3" borderId="2" xfId="1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4" fillId="2" borderId="0" xfId="1" applyNumberFormat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166" fontId="4" fillId="6" borderId="2" xfId="0" applyNumberFormat="1" applyFont="1" applyFill="1" applyBorder="1" applyAlignment="1">
      <alignment vertical="center"/>
    </xf>
    <xf numFmtId="166" fontId="4" fillId="6" borderId="2" xfId="1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horizontal="left" vertical="center"/>
    </xf>
    <xf numFmtId="166" fontId="5" fillId="4" borderId="4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66" fontId="8" fillId="6" borderId="2" xfId="0" applyNumberFormat="1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left" vertical="center"/>
    </xf>
    <xf numFmtId="166" fontId="5" fillId="5" borderId="4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167" fontId="4" fillId="6" borderId="2" xfId="2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F5C35-D33F-C544-9703-6EE9D52BF2E7}">
  <dimension ref="A1:K50"/>
  <sheetViews>
    <sheetView tabSelected="1" zoomScale="81" workbookViewId="0">
      <selection activeCell="M26" sqref="M26"/>
    </sheetView>
  </sheetViews>
  <sheetFormatPr defaultColWidth="10.875" defaultRowHeight="24" customHeight="1" x14ac:dyDescent="0.25"/>
  <cols>
    <col min="1" max="1" width="49.5" style="3" customWidth="1"/>
    <col min="2" max="2" width="26" style="3" customWidth="1"/>
    <col min="3" max="7" width="26" style="2" customWidth="1"/>
    <col min="8" max="8" width="22.125" style="2" customWidth="1"/>
    <col min="9" max="9" width="13.5" style="2" customWidth="1"/>
    <col min="10" max="10" width="10.875" style="2"/>
    <col min="11" max="11" width="36.5" style="2" customWidth="1"/>
    <col min="12" max="16384" width="10.875" style="2"/>
  </cols>
  <sheetData>
    <row r="1" spans="1:11" ht="24" customHeight="1" x14ac:dyDescent="0.25">
      <c r="A1" s="33" t="s">
        <v>4</v>
      </c>
      <c r="B1" s="33"/>
      <c r="C1" s="1"/>
      <c r="D1" s="1"/>
      <c r="E1" s="1"/>
      <c r="F1" s="1"/>
    </row>
    <row r="2" spans="1:11" ht="24" customHeight="1" x14ac:dyDescent="0.25">
      <c r="A2" s="11"/>
      <c r="B2" s="11"/>
    </row>
    <row r="3" spans="1:11" ht="24" customHeight="1" x14ac:dyDescent="0.25">
      <c r="A3" s="10" t="s">
        <v>6</v>
      </c>
      <c r="B3" s="10" t="s">
        <v>0</v>
      </c>
      <c r="C3" s="12" t="s">
        <v>8</v>
      </c>
    </row>
    <row r="4" spans="1:11" ht="24" customHeight="1" x14ac:dyDescent="0.25">
      <c r="A4" s="4" t="s">
        <v>7</v>
      </c>
      <c r="B4" s="7">
        <v>23500</v>
      </c>
      <c r="C4" s="29" t="s">
        <v>10</v>
      </c>
      <c r="D4" s="29"/>
      <c r="E4" s="29"/>
      <c r="F4" s="29"/>
      <c r="G4" s="29"/>
      <c r="H4" s="29"/>
      <c r="I4" s="29"/>
      <c r="J4" s="29"/>
      <c r="K4" s="29"/>
    </row>
    <row r="5" spans="1:11" ht="24" customHeight="1" x14ac:dyDescent="0.25">
      <c r="A5" s="4" t="s">
        <v>9</v>
      </c>
      <c r="B5" s="7">
        <v>8000</v>
      </c>
      <c r="C5" s="29" t="s">
        <v>11</v>
      </c>
      <c r="D5" s="29"/>
      <c r="E5" s="29"/>
      <c r="F5" s="29"/>
      <c r="G5" s="29"/>
      <c r="H5" s="29"/>
      <c r="I5" s="29"/>
      <c r="J5" s="29"/>
      <c r="K5" s="29"/>
    </row>
    <row r="6" spans="1:11" ht="24" customHeight="1" x14ac:dyDescent="0.25">
      <c r="A6" s="4" t="s">
        <v>5</v>
      </c>
      <c r="B6" s="7">
        <v>3500</v>
      </c>
      <c r="C6" s="29" t="s">
        <v>12</v>
      </c>
      <c r="D6" s="29"/>
      <c r="E6" s="29"/>
      <c r="F6" s="29"/>
      <c r="G6" s="29"/>
      <c r="H6" s="29"/>
      <c r="I6" s="29"/>
      <c r="J6" s="29"/>
      <c r="K6" s="29"/>
    </row>
    <row r="7" spans="1:11" ht="24" customHeight="1" x14ac:dyDescent="0.25">
      <c r="A7" s="4" t="s">
        <v>14</v>
      </c>
      <c r="B7" s="7">
        <v>2000</v>
      </c>
      <c r="C7" s="29" t="s">
        <v>13</v>
      </c>
      <c r="D7" s="29"/>
      <c r="E7" s="29"/>
      <c r="F7" s="29"/>
      <c r="G7" s="29"/>
      <c r="H7" s="29"/>
      <c r="I7" s="29"/>
      <c r="J7" s="29"/>
      <c r="K7" s="29"/>
    </row>
    <row r="8" spans="1:11" ht="24" customHeight="1" x14ac:dyDescent="0.25">
      <c r="A8" s="4" t="s">
        <v>15</v>
      </c>
      <c r="B8" s="7">
        <v>0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ht="24" customHeight="1" x14ac:dyDescent="0.25">
      <c r="A9" s="5"/>
      <c r="B9" s="8"/>
      <c r="C9" s="3"/>
      <c r="D9" s="3"/>
      <c r="E9" s="3"/>
      <c r="F9" s="3"/>
      <c r="G9" s="3"/>
      <c r="H9" s="3"/>
      <c r="I9" s="3"/>
      <c r="J9" s="3"/>
      <c r="K9" s="3"/>
    </row>
    <row r="10" spans="1:11" ht="24" customHeight="1" x14ac:dyDescent="0.25">
      <c r="A10" s="16" t="s">
        <v>16</v>
      </c>
      <c r="B10" s="17">
        <f>SUM(B4:B8)</f>
        <v>37000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24" customHeight="1" x14ac:dyDescent="0.25">
      <c r="A11" s="6"/>
      <c r="B11" s="9"/>
      <c r="C11" s="3"/>
      <c r="D11" s="3"/>
      <c r="E11" s="3"/>
      <c r="F11" s="3"/>
      <c r="G11" s="3"/>
      <c r="H11" s="3"/>
      <c r="I11" s="3"/>
      <c r="J11" s="3"/>
      <c r="K11" s="3"/>
    </row>
    <row r="12" spans="1:11" ht="24" customHeight="1" x14ac:dyDescent="0.25">
      <c r="A12" s="10" t="s">
        <v>19</v>
      </c>
      <c r="B12" s="10" t="s">
        <v>18</v>
      </c>
      <c r="C12" s="12" t="s">
        <v>8</v>
      </c>
      <c r="D12" s="3"/>
      <c r="E12" s="3"/>
      <c r="F12" s="3"/>
      <c r="G12" s="3"/>
      <c r="H12" s="3"/>
      <c r="I12" s="3"/>
      <c r="J12" s="3"/>
      <c r="K12" s="3"/>
    </row>
    <row r="13" spans="1:11" ht="24" customHeight="1" x14ac:dyDescent="0.25">
      <c r="A13" s="4" t="s">
        <v>20</v>
      </c>
      <c r="B13" s="15">
        <f>B10*50</f>
        <v>1850000</v>
      </c>
      <c r="C13" s="29" t="s">
        <v>26</v>
      </c>
      <c r="D13" s="29"/>
      <c r="E13" s="29"/>
      <c r="F13" s="29"/>
      <c r="G13" s="29"/>
      <c r="H13" s="29"/>
      <c r="I13" s="29"/>
      <c r="J13" s="29"/>
      <c r="K13" s="29"/>
    </row>
    <row r="14" spans="1:11" ht="24" customHeight="1" x14ac:dyDescent="0.25">
      <c r="A14" s="4" t="s">
        <v>21</v>
      </c>
      <c r="B14" s="15">
        <f>B10*40</f>
        <v>1480000</v>
      </c>
      <c r="C14" s="29" t="s">
        <v>25</v>
      </c>
      <c r="D14" s="29"/>
      <c r="E14" s="29"/>
      <c r="F14" s="29"/>
      <c r="G14" s="29"/>
      <c r="H14" s="29"/>
      <c r="I14" s="29"/>
      <c r="J14" s="29"/>
      <c r="K14" s="29"/>
    </row>
    <row r="15" spans="1:11" ht="24" customHeight="1" x14ac:dyDescent="0.25">
      <c r="A15" s="4" t="s">
        <v>22</v>
      </c>
      <c r="B15" s="15">
        <f>B10*33.3333367</f>
        <v>1233333.4578999998</v>
      </c>
      <c r="C15" s="29" t="s">
        <v>55</v>
      </c>
      <c r="D15" s="29"/>
      <c r="E15" s="29"/>
      <c r="F15" s="29"/>
      <c r="G15" s="29"/>
      <c r="H15" s="29"/>
      <c r="I15" s="29"/>
      <c r="J15" s="29"/>
      <c r="K15" s="29"/>
    </row>
    <row r="16" spans="1:11" ht="24" customHeight="1" x14ac:dyDescent="0.25">
      <c r="A16" s="4" t="s">
        <v>23</v>
      </c>
      <c r="B16" s="15">
        <f>B10*25</f>
        <v>925000</v>
      </c>
      <c r="C16" s="29" t="s">
        <v>27</v>
      </c>
      <c r="D16" s="29"/>
      <c r="E16" s="29"/>
      <c r="F16" s="29"/>
      <c r="G16" s="29"/>
      <c r="H16" s="29"/>
      <c r="I16" s="29"/>
      <c r="J16" s="29"/>
      <c r="K16" s="29"/>
    </row>
    <row r="17" spans="1:11" ht="24" customHeight="1" x14ac:dyDescent="0.25">
      <c r="A17" s="4" t="s">
        <v>24</v>
      </c>
      <c r="B17" s="15">
        <f>B10*22.25</f>
        <v>823250</v>
      </c>
      <c r="C17" s="29" t="s">
        <v>28</v>
      </c>
      <c r="D17" s="29"/>
      <c r="E17" s="29"/>
      <c r="F17" s="29"/>
      <c r="G17" s="29"/>
      <c r="H17" s="29"/>
      <c r="I17" s="29"/>
      <c r="J17" s="29"/>
      <c r="K17" s="29"/>
    </row>
    <row r="18" spans="1:11" ht="24" customHeight="1" x14ac:dyDescent="0.25">
      <c r="A18" s="2"/>
      <c r="B18" s="2"/>
    </row>
    <row r="19" spans="1:11" ht="24" customHeight="1" x14ac:dyDescent="0.25">
      <c r="A19" s="10" t="s">
        <v>31</v>
      </c>
      <c r="B19" s="10" t="s">
        <v>17</v>
      </c>
      <c r="C19" s="13" t="s">
        <v>42</v>
      </c>
      <c r="D19" s="13" t="s">
        <v>43</v>
      </c>
      <c r="E19" s="13" t="s">
        <v>44</v>
      </c>
      <c r="F19" s="13" t="s">
        <v>45</v>
      </c>
      <c r="G19" s="13" t="s">
        <v>46</v>
      </c>
      <c r="H19" s="12" t="s">
        <v>8</v>
      </c>
    </row>
    <row r="20" spans="1:11" ht="24" customHeight="1" x14ac:dyDescent="0.25">
      <c r="A20" s="4" t="s">
        <v>29</v>
      </c>
      <c r="B20" s="7">
        <v>550000</v>
      </c>
      <c r="C20" s="14">
        <f>B20*0.02</f>
        <v>11000</v>
      </c>
      <c r="D20" s="14">
        <f>B20*0.025</f>
        <v>13750</v>
      </c>
      <c r="E20" s="14">
        <f>B20*0.03</f>
        <v>16500</v>
      </c>
      <c r="F20" s="14">
        <f>B20*0.04</f>
        <v>22000</v>
      </c>
      <c r="G20" s="14">
        <f>B20*0.045</f>
        <v>24750</v>
      </c>
      <c r="H20" s="30"/>
      <c r="I20" s="30"/>
      <c r="J20" s="30"/>
      <c r="K20" s="30"/>
    </row>
    <row r="21" spans="1:11" ht="24" customHeight="1" x14ac:dyDescent="0.25">
      <c r="A21" s="4" t="s">
        <v>30</v>
      </c>
      <c r="B21" s="7">
        <v>180000</v>
      </c>
      <c r="C21" s="19" t="s">
        <v>48</v>
      </c>
      <c r="D21" s="19" t="s">
        <v>48</v>
      </c>
      <c r="E21" s="19" t="s">
        <v>48</v>
      </c>
      <c r="F21" s="19" t="s">
        <v>48</v>
      </c>
      <c r="G21" s="19" t="s">
        <v>48</v>
      </c>
      <c r="H21" s="29" t="s">
        <v>50</v>
      </c>
      <c r="I21" s="29"/>
      <c r="J21" s="29"/>
      <c r="K21" s="29"/>
    </row>
    <row r="22" spans="1:11" ht="24" customHeight="1" x14ac:dyDescent="0.25">
      <c r="A22" s="4" t="s">
        <v>32</v>
      </c>
      <c r="B22" s="7">
        <v>25302</v>
      </c>
      <c r="C22" s="19" t="s">
        <v>48</v>
      </c>
      <c r="D22" s="19" t="s">
        <v>48</v>
      </c>
      <c r="E22" s="19" t="s">
        <v>48</v>
      </c>
      <c r="F22" s="19" t="s">
        <v>48</v>
      </c>
      <c r="G22" s="19" t="s">
        <v>48</v>
      </c>
      <c r="H22" s="29" t="s">
        <v>49</v>
      </c>
      <c r="I22" s="29"/>
      <c r="J22" s="29"/>
      <c r="K22" s="29"/>
    </row>
    <row r="23" spans="1:11" ht="24" customHeight="1" x14ac:dyDescent="0.25">
      <c r="A23" s="2"/>
      <c r="B23" s="2"/>
    </row>
    <row r="24" spans="1:11" ht="24" customHeight="1" x14ac:dyDescent="0.25">
      <c r="A24" s="16" t="s">
        <v>33</v>
      </c>
      <c r="B24" s="17">
        <f>SUM(B20:B22)</f>
        <v>755302</v>
      </c>
      <c r="D24" s="23"/>
      <c r="E24" s="18"/>
      <c r="F24" s="18"/>
      <c r="G24" s="18"/>
      <c r="H24" s="18"/>
      <c r="I24" s="18"/>
      <c r="J24" s="18"/>
      <c r="K24" s="18"/>
    </row>
    <row r="25" spans="1:11" ht="24" customHeight="1" x14ac:dyDescent="0.25">
      <c r="A25" s="2"/>
      <c r="B25" s="2"/>
      <c r="D25" s="18"/>
      <c r="E25" s="18"/>
      <c r="F25" s="18"/>
      <c r="G25" s="18"/>
      <c r="H25" s="18"/>
      <c r="I25" s="18"/>
      <c r="J25" s="18"/>
      <c r="K25" s="18"/>
    </row>
    <row r="26" spans="1:11" ht="24" customHeight="1" x14ac:dyDescent="0.25">
      <c r="A26" s="10" t="s">
        <v>34</v>
      </c>
      <c r="B26" s="10" t="s">
        <v>35</v>
      </c>
      <c r="D26" s="18"/>
      <c r="E26" s="18"/>
      <c r="F26" s="18"/>
      <c r="G26" s="18"/>
      <c r="H26" s="18"/>
      <c r="I26" s="18"/>
      <c r="J26" s="18"/>
      <c r="K26" s="18"/>
    </row>
    <row r="27" spans="1:11" ht="24" customHeight="1" x14ac:dyDescent="0.25">
      <c r="A27" s="4" t="s">
        <v>1</v>
      </c>
      <c r="B27" s="7">
        <v>8500</v>
      </c>
      <c r="D27" s="18"/>
      <c r="E27" s="18"/>
      <c r="F27" s="18"/>
      <c r="G27" s="18"/>
      <c r="H27" s="18"/>
      <c r="I27" s="18"/>
      <c r="J27" s="18"/>
      <c r="K27" s="18"/>
    </row>
    <row r="28" spans="1:11" ht="24" customHeight="1" x14ac:dyDescent="0.25">
      <c r="A28" s="4" t="s">
        <v>2</v>
      </c>
      <c r="B28" s="7">
        <v>3400</v>
      </c>
      <c r="D28" s="18"/>
      <c r="E28" s="18"/>
      <c r="F28" s="18"/>
      <c r="G28" s="18"/>
      <c r="H28" s="18"/>
      <c r="I28" s="18"/>
      <c r="J28" s="18"/>
      <c r="K28" s="18"/>
    </row>
    <row r="29" spans="1:11" ht="24" customHeight="1" x14ac:dyDescent="0.25">
      <c r="A29" s="4" t="s">
        <v>3</v>
      </c>
      <c r="B29" s="7">
        <v>0</v>
      </c>
      <c r="D29" s="18"/>
      <c r="E29" s="18"/>
      <c r="F29" s="18"/>
      <c r="G29" s="18"/>
      <c r="H29" s="18"/>
      <c r="I29" s="18"/>
      <c r="J29" s="18"/>
      <c r="K29" s="18"/>
    </row>
    <row r="30" spans="1:11" ht="24" customHeight="1" x14ac:dyDescent="0.25">
      <c r="A30" s="2"/>
      <c r="B30" s="2"/>
      <c r="D30" s="18"/>
      <c r="E30" s="18"/>
      <c r="F30" s="18"/>
      <c r="G30" s="18"/>
      <c r="H30" s="18"/>
      <c r="I30" s="18"/>
      <c r="J30" s="18"/>
      <c r="K30" s="18"/>
    </row>
    <row r="31" spans="1:11" ht="24" customHeight="1" x14ac:dyDescent="0.25">
      <c r="A31" s="16" t="s">
        <v>36</v>
      </c>
      <c r="B31" s="17">
        <f>SUM(B27:B29)</f>
        <v>11900</v>
      </c>
      <c r="D31" s="18"/>
      <c r="E31" s="18"/>
      <c r="F31" s="18"/>
      <c r="G31" s="18"/>
      <c r="H31" s="18"/>
      <c r="I31" s="18"/>
      <c r="J31" s="18"/>
      <c r="K31" s="18"/>
    </row>
    <row r="32" spans="1:11" ht="24" customHeight="1" x14ac:dyDescent="0.25">
      <c r="A32" s="2"/>
      <c r="B32" s="2"/>
      <c r="D32" s="18"/>
      <c r="E32" s="18"/>
      <c r="F32" s="18"/>
      <c r="G32" s="18"/>
      <c r="H32" s="18"/>
      <c r="I32" s="18"/>
      <c r="J32" s="18"/>
      <c r="K32" s="18"/>
    </row>
    <row r="33" spans="1:11" ht="24" customHeight="1" x14ac:dyDescent="0.25">
      <c r="A33" s="10" t="s">
        <v>37</v>
      </c>
      <c r="B33" s="10" t="s">
        <v>35</v>
      </c>
      <c r="D33" s="18"/>
      <c r="E33" s="18"/>
      <c r="F33" s="18"/>
      <c r="G33" s="18"/>
      <c r="H33" s="18"/>
      <c r="I33" s="18"/>
      <c r="J33" s="18"/>
      <c r="K33" s="18"/>
    </row>
    <row r="34" spans="1:11" ht="24" customHeight="1" x14ac:dyDescent="0.25">
      <c r="A34" s="4" t="s">
        <v>38</v>
      </c>
      <c r="B34" s="7">
        <v>0</v>
      </c>
      <c r="D34" s="18"/>
      <c r="E34" s="18"/>
      <c r="F34" s="18"/>
      <c r="G34" s="18"/>
      <c r="H34" s="18"/>
      <c r="I34" s="18"/>
      <c r="J34" s="18"/>
      <c r="K34" s="18"/>
    </row>
    <row r="35" spans="1:11" ht="24" customHeight="1" x14ac:dyDescent="0.25">
      <c r="A35" s="4" t="s">
        <v>39</v>
      </c>
      <c r="B35" s="7">
        <v>0</v>
      </c>
      <c r="D35" s="18"/>
      <c r="E35" s="18"/>
      <c r="F35" s="18"/>
      <c r="G35" s="18"/>
      <c r="H35" s="18"/>
      <c r="I35" s="18"/>
      <c r="J35" s="18"/>
      <c r="K35" s="18"/>
    </row>
    <row r="36" spans="1:11" ht="24" customHeight="1" x14ac:dyDescent="0.25">
      <c r="A36" s="4" t="s">
        <v>40</v>
      </c>
      <c r="B36" s="7">
        <v>0</v>
      </c>
      <c r="D36" s="18"/>
      <c r="E36" s="18"/>
      <c r="F36" s="18"/>
      <c r="G36" s="18"/>
      <c r="H36" s="18"/>
      <c r="I36" s="18"/>
      <c r="J36" s="18"/>
      <c r="K36" s="18"/>
    </row>
    <row r="37" spans="1:11" ht="24" customHeight="1" x14ac:dyDescent="0.25">
      <c r="A37" s="2"/>
      <c r="B37" s="2"/>
      <c r="D37" s="18"/>
      <c r="E37" s="18"/>
      <c r="F37" s="18"/>
      <c r="G37" s="18"/>
      <c r="H37" s="18"/>
      <c r="I37" s="18"/>
      <c r="J37" s="18"/>
      <c r="K37" s="18"/>
    </row>
    <row r="38" spans="1:11" ht="24" customHeight="1" x14ac:dyDescent="0.25">
      <c r="A38" s="16" t="s">
        <v>41</v>
      </c>
      <c r="B38" s="17">
        <f>SUM(B34:B36)</f>
        <v>0</v>
      </c>
      <c r="D38" s="18"/>
      <c r="E38" s="18"/>
      <c r="F38" s="18"/>
      <c r="G38" s="18"/>
      <c r="H38" s="18"/>
      <c r="I38" s="18"/>
      <c r="J38" s="18"/>
      <c r="K38" s="18"/>
    </row>
    <row r="39" spans="1:11" ht="24" customHeight="1" x14ac:dyDescent="0.25">
      <c r="D39" s="18"/>
      <c r="E39" s="18"/>
      <c r="F39" s="18"/>
      <c r="G39" s="18"/>
      <c r="H39" s="18"/>
      <c r="I39" s="18"/>
      <c r="J39" s="18"/>
      <c r="K39" s="18"/>
    </row>
    <row r="40" spans="1:11" ht="24" customHeight="1" x14ac:dyDescent="0.25">
      <c r="A40" s="20" t="s">
        <v>47</v>
      </c>
      <c r="B40" s="21">
        <f>B10-B31-B38</f>
        <v>25100</v>
      </c>
      <c r="D40" s="18"/>
      <c r="E40" s="18"/>
      <c r="F40" s="18"/>
      <c r="G40" s="18"/>
      <c r="H40" s="18"/>
      <c r="I40" s="18"/>
      <c r="J40" s="18"/>
      <c r="K40" s="18"/>
    </row>
    <row r="41" spans="1:11" ht="24" customHeight="1" x14ac:dyDescent="0.25">
      <c r="H41" s="18"/>
      <c r="I41" s="18"/>
      <c r="J41" s="18"/>
      <c r="K41" s="18"/>
    </row>
    <row r="42" spans="1:11" s="3" customFormat="1" ht="24" customHeight="1" x14ac:dyDescent="0.25">
      <c r="A42" s="10" t="s">
        <v>51</v>
      </c>
      <c r="H42" s="22"/>
      <c r="I42" s="22"/>
      <c r="J42" s="22"/>
      <c r="K42" s="22"/>
    </row>
    <row r="43" spans="1:11" s="3" customFormat="1" ht="24" customHeight="1" x14ac:dyDescent="0.25">
      <c r="A43" s="25" t="s">
        <v>53</v>
      </c>
      <c r="B43" s="7">
        <v>15000</v>
      </c>
      <c r="C43" s="28" t="s">
        <v>42</v>
      </c>
      <c r="D43" s="28" t="s">
        <v>43</v>
      </c>
      <c r="E43" s="28" t="s">
        <v>44</v>
      </c>
      <c r="F43" s="28" t="s">
        <v>45</v>
      </c>
      <c r="G43" s="28" t="s">
        <v>46</v>
      </c>
      <c r="H43" s="22"/>
      <c r="I43" s="22"/>
      <c r="J43" s="22"/>
      <c r="K43" s="22"/>
    </row>
    <row r="44" spans="1:11" ht="24" customHeight="1" x14ac:dyDescent="0.25">
      <c r="A44" s="25" t="s">
        <v>52</v>
      </c>
      <c r="B44" s="24"/>
      <c r="C44" s="14">
        <f>($B$40-C20)*50</f>
        <v>705000</v>
      </c>
      <c r="D44" s="14">
        <f>($B$40-D20)*40</f>
        <v>454000</v>
      </c>
      <c r="E44" s="14">
        <f>($B$40-E20)*33.33333367</f>
        <v>286666.66956200002</v>
      </c>
      <c r="F44" s="14">
        <f>($B$40-F20)*25</f>
        <v>77500</v>
      </c>
      <c r="G44" s="14">
        <f>($B$40-G20)*22.25</f>
        <v>7787.5</v>
      </c>
      <c r="H44" s="18"/>
      <c r="I44" s="18"/>
      <c r="J44" s="18"/>
      <c r="K44" s="18"/>
    </row>
    <row r="45" spans="1:11" ht="24" customHeight="1" x14ac:dyDescent="0.25">
      <c r="A45" s="25" t="s">
        <v>54</v>
      </c>
      <c r="B45" s="26"/>
      <c r="C45" s="27">
        <f>IF((C44/$B$43)&gt;0,(C44/$B$43),0)</f>
        <v>47</v>
      </c>
      <c r="D45" s="27">
        <f>IF((D44/$B$43)&gt;0,(D44/$B$43),0)</f>
        <v>30.266666666666666</v>
      </c>
      <c r="E45" s="27">
        <f>IF((E44/$B$43)&gt;0,(E44/$B$43),0)</f>
        <v>19.111111304133335</v>
      </c>
      <c r="F45" s="27">
        <f>IF((F44/$B$43)&gt;0,(F44/$B$43),0)</f>
        <v>5.166666666666667</v>
      </c>
      <c r="G45" s="27">
        <f>IF((G44/$B$43)&gt;0,(G44/$B$43),0)</f>
        <v>0.51916666666666667</v>
      </c>
    </row>
    <row r="50" spans="2:2" ht="24" customHeight="1" x14ac:dyDescent="0.25">
      <c r="B50" s="2"/>
    </row>
  </sheetData>
  <mergeCells count="15">
    <mergeCell ref="A1:B1"/>
    <mergeCell ref="C4:K4"/>
    <mergeCell ref="C5:K5"/>
    <mergeCell ref="C6:K6"/>
    <mergeCell ref="C7:K7"/>
    <mergeCell ref="C8:K8"/>
    <mergeCell ref="C10:K10"/>
    <mergeCell ref="C13:K13"/>
    <mergeCell ref="C14:K14"/>
    <mergeCell ref="C15:K15"/>
    <mergeCell ref="C16:K16"/>
    <mergeCell ref="C17:K17"/>
    <mergeCell ref="H20:K20"/>
    <mergeCell ref="H21:K21"/>
    <mergeCell ref="H22:K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Ariella Zeller</cp:lastModifiedBy>
  <dcterms:created xsi:type="dcterms:W3CDTF">2020-04-02T19:10:20Z</dcterms:created>
  <dcterms:modified xsi:type="dcterms:W3CDTF">2020-06-30T10:38:43Z</dcterms:modified>
</cp:coreProperties>
</file>